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9980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<sst xmlns="http://schemas.openxmlformats.org/spreadsheetml/2006/main" count="182" uniqueCount="56">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</sst>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topLeftCell="A189" workbookViewId="0">
      <selection activeCell="A199" sqref="A199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1.442796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55</v>
      </c>
      <c r="B28" s="7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29703.201951000003</v>
      </c>
      <c r="C31" s="4"/>
      <c r="F31" s="13" t="s">
        <v>15</v>
      </c>
      <c r="G31" s="13"/>
      <c r="H31" s="13"/>
      <c r="I31" s="14">
        <f xml:space="preserve"> J31*re/37*ans/12</f>
        <v>1202.33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360.69900000000001</v>
      </c>
      <c r="C32" s="4">
        <v>3000</v>
      </c>
      <c r="F32" s="13" t="s">
        <v>42</v>
      </c>
      <c r="G32" s="13"/>
      <c r="H32" s="13"/>
      <c r="I32" s="16">
        <f xml:space="preserve"> J32*re</f>
        <v>1587.0755999999999</v>
      </c>
      <c r="J32" s="15">
        <v>1100</v>
      </c>
    </row>
    <row r="33" spans="1:10" x14ac:dyDescent="0.35">
      <c r="A33" s="5" t="s">
        <v>0</v>
      </c>
      <c r="B33" s="6">
        <f t="shared" si="0"/>
        <v>1563.0289999999998</v>
      </c>
      <c r="C33" s="4">
        <v>13000</v>
      </c>
      <c r="F33" s="13" t="s">
        <v>41</v>
      </c>
      <c r="G33" s="13"/>
      <c r="H33" s="13"/>
      <c r="I33" s="16">
        <f xml:space="preserve"> J33*re</f>
        <v>4184.1084000000001</v>
      </c>
      <c r="J33" s="15">
        <v>2900</v>
      </c>
    </row>
    <row r="34" spans="1:10" x14ac:dyDescent="0.35">
      <c r="A34" s="5" t="s">
        <v>1</v>
      </c>
      <c r="B34" s="6">
        <f t="shared" si="0"/>
        <v>1322.5629999999999</v>
      </c>
      <c r="C34" s="4">
        <v>11000</v>
      </c>
      <c r="F34" s="13" t="s">
        <v>17</v>
      </c>
      <c r="G34" s="13"/>
      <c r="H34" s="13"/>
      <c r="I34" s="16">
        <f xml:space="preserve"> J34*re</f>
        <v>37.28184864</v>
      </c>
      <c r="J34" s="15">
        <v>25.84</v>
      </c>
    </row>
    <row r="35" spans="1:10" x14ac:dyDescent="0.35">
      <c r="A35" s="5" t="s">
        <v>2</v>
      </c>
      <c r="B35" s="6">
        <f t="shared" si="0"/>
        <v>168.3262</v>
      </c>
      <c r="C35" s="4">
        <v>1400</v>
      </c>
      <c r="F35" s="13" t="s">
        <v>38</v>
      </c>
      <c r="G35" s="13"/>
      <c r="H35" s="13"/>
      <c r="I35" s="14">
        <f xml:space="preserve"> J35*re/37*ans/12</f>
        <v>601.16499999999996</v>
      </c>
      <c r="J35" s="15">
        <v>5000</v>
      </c>
    </row>
    <row r="36" spans="1:10" x14ac:dyDescent="0.35">
      <c r="A36" s="5" t="s">
        <v>39</v>
      </c>
      <c r="B36" s="6">
        <f t="shared" si="0"/>
        <v>625.21159999999998</v>
      </c>
      <c r="C36" s="4">
        <v>5200</v>
      </c>
      <c r="F36" s="13" t="s">
        <v>43</v>
      </c>
      <c r="G36" s="13"/>
      <c r="H36" s="13"/>
      <c r="I36" s="14">
        <f xml:space="preserve"> J36*re/37*ans/12</f>
        <v>1202.33</v>
      </c>
      <c r="J36" s="15">
        <v>10000</v>
      </c>
    </row>
    <row r="37" spans="1:10" x14ac:dyDescent="0.35">
      <c r="A37" s="5" t="s">
        <v>40</v>
      </c>
      <c r="B37" s="6">
        <f xml:space="preserve"> C37*re/37*ans/12</f>
        <v>132.25629999999998</v>
      </c>
      <c r="C37" s="4">
        <v>1100</v>
      </c>
      <c r="D37" s="2">
        <f>SUM(B31:B37)</f>
        <v>33875.287051000007</v>
      </c>
      <c r="F37" s="13"/>
      <c r="G37" s="13"/>
      <c r="H37" s="13"/>
      <c r="I37" s="13"/>
      <c r="J37" s="13"/>
    </row>
    <row r="38" spans="1:10" x14ac:dyDescent="0.35">
      <c r="A38" s="5" t="s">
        <v>44</v>
      </c>
      <c r="B38" s="6">
        <f xml:space="preserve"> D37*0.83%</f>
        <v>281.16488252330004</v>
      </c>
      <c r="D38" s="2">
        <f>SUM(B31:B38)</f>
        <v>34156.451933523305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2236.3337999999999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46</v>
      </c>
      <c r="G40" s="51"/>
      <c r="H40" s="51"/>
      <c r="I40" s="14">
        <f xml:space="preserve"> J40*re</f>
        <v>27.297700320000001</v>
      </c>
      <c r="J40" s="51">
        <v>18.920000000000002</v>
      </c>
    </row>
    <row r="41" spans="1:10" x14ac:dyDescent="0.35">
      <c r="A41" s="5" t="s">
        <v>31</v>
      </c>
      <c r="B41" s="6">
        <f>trin31/37*ans</f>
        <v>29703.201951000003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360.69900000000001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1563.0289999999998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1322.5629999999999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168.3262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625.21159999999998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1729.2487178400006</v>
      </c>
      <c r="C47" s="4"/>
      <c r="F47" s="35"/>
      <c r="G47" s="35"/>
      <c r="H47" s="35"/>
      <c r="I47" s="35"/>
      <c r="J47" s="35"/>
    </row>
    <row r="48" spans="1:10" x14ac:dyDescent="0.35">
      <c r="A48" s="5" t="s">
        <v>40</v>
      </c>
      <c r="B48" s="6">
        <f xml:space="preserve"> C48*re/37*ans/12</f>
        <v>132.25629999999998</v>
      </c>
      <c r="C48" s="4">
        <v>1100</v>
      </c>
      <c r="D48" s="2">
        <f>SUM(B41:B48)</f>
        <v>35604.535768840004</v>
      </c>
      <c r="F48" s="35"/>
      <c r="G48" s="35"/>
      <c r="H48" s="35"/>
      <c r="I48" s="50"/>
      <c r="J48" s="35"/>
    </row>
    <row r="49" spans="1:11" x14ac:dyDescent="0.35">
      <c r="A49" s="5" t="s">
        <v>44</v>
      </c>
      <c r="B49" s="6">
        <f xml:space="preserve"> D48*0.83%</f>
        <v>295.51764688137206</v>
      </c>
      <c r="D49" s="2">
        <f>SUM(B41:B49)</f>
        <v>35900.053415721377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55</v>
      </c>
      <c r="B57" s="7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29703.201951000003</v>
      </c>
      <c r="C60" s="4"/>
      <c r="F60" s="13" t="s">
        <v>15</v>
      </c>
      <c r="G60" s="13"/>
      <c r="H60" s="13"/>
      <c r="I60" s="14">
        <f xml:space="preserve"> J60*re/37*ans/12</f>
        <v>1202.33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1563.0289999999998</v>
      </c>
      <c r="C61" s="4">
        <v>13000</v>
      </c>
      <c r="F61" s="13" t="s">
        <v>42</v>
      </c>
      <c r="G61" s="13"/>
      <c r="H61" s="13"/>
      <c r="I61" s="16">
        <f xml:space="preserve"> J61*re</f>
        <v>1587.0755999999999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1322.5629999999999</v>
      </c>
      <c r="C62" s="4">
        <v>11000</v>
      </c>
      <c r="F62" s="13" t="s">
        <v>41</v>
      </c>
      <c r="G62" s="13"/>
      <c r="H62" s="13"/>
      <c r="I62" s="16">
        <f xml:space="preserve"> J62*re</f>
        <v>4184.1084000000001</v>
      </c>
      <c r="J62" s="15">
        <v>2900</v>
      </c>
    </row>
    <row r="63" spans="1:11" x14ac:dyDescent="0.35">
      <c r="A63" s="5" t="s">
        <v>2</v>
      </c>
      <c r="B63" s="6">
        <f t="shared" si="2"/>
        <v>168.3262</v>
      </c>
      <c r="C63" s="4">
        <v>1400</v>
      </c>
      <c r="F63" s="13" t="s">
        <v>17</v>
      </c>
      <c r="G63" s="13"/>
      <c r="H63" s="13"/>
      <c r="I63" s="16">
        <f xml:space="preserve"> J63*re</f>
        <v>37.28184864</v>
      </c>
      <c r="J63" s="15">
        <v>25.84</v>
      </c>
    </row>
    <row r="64" spans="1:11" x14ac:dyDescent="0.35">
      <c r="A64" s="5" t="s">
        <v>39</v>
      </c>
      <c r="B64" s="6">
        <f t="shared" si="2"/>
        <v>625.21159999999998</v>
      </c>
      <c r="C64" s="4">
        <v>5200</v>
      </c>
      <c r="F64" s="13" t="s">
        <v>38</v>
      </c>
      <c r="G64" s="13"/>
      <c r="H64" s="13"/>
      <c r="I64" s="14">
        <f xml:space="preserve"> J64*re/37*ans/12</f>
        <v>601.16499999999996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4097.2376528400018</v>
      </c>
      <c r="C65" s="4"/>
      <c r="F65" s="13" t="s">
        <v>43</v>
      </c>
      <c r="G65" s="13"/>
      <c r="H65" s="13"/>
      <c r="I65" s="14">
        <f xml:space="preserve"> J65*re/37*ans/12</f>
        <v>1202.33</v>
      </c>
      <c r="J65" s="15">
        <v>10000</v>
      </c>
    </row>
    <row r="66" spans="1:10" x14ac:dyDescent="0.35">
      <c r="A66" s="5" t="s">
        <v>40</v>
      </c>
      <c r="B66" s="6">
        <f xml:space="preserve"> C66*re/37*ans/12</f>
        <v>132.25629999999998</v>
      </c>
      <c r="C66" s="4">
        <v>1100</v>
      </c>
      <c r="D66" s="2">
        <f>SUM(B59:B66)</f>
        <v>37611.825703839997</v>
      </c>
      <c r="F66" s="13"/>
      <c r="G66" s="13"/>
      <c r="H66" s="13"/>
      <c r="I66" s="13"/>
      <c r="J66" s="13"/>
    </row>
    <row r="67" spans="1:10" x14ac:dyDescent="0.35">
      <c r="A67" s="5" t="s">
        <v>44</v>
      </c>
      <c r="B67" s="6">
        <f xml:space="preserve"> D66*0.83%</f>
        <v>312.17815334187196</v>
      </c>
      <c r="D67" s="2">
        <f>SUM(B59:B67)</f>
        <v>37924.003857181866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2236.3337999999999</v>
      </c>
      <c r="J68" s="13">
        <v>18600</v>
      </c>
    </row>
    <row r="69" spans="1:10" x14ac:dyDescent="0.35">
      <c r="A69" s="5"/>
      <c r="B69" s="6"/>
      <c r="D69" s="2"/>
      <c r="F69" s="51" t="s">
        <v>46</v>
      </c>
      <c r="G69" s="51"/>
      <c r="H69" s="51"/>
      <c r="I69" s="14">
        <f xml:space="preserve"> J69*re</f>
        <v>27.297700320000001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29703.201951000003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1563.0289999999998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1322.5629999999999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168.3262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625.21159999999998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4097.2376528400018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1202.33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40</v>
      </c>
      <c r="B79" s="6">
        <f xml:space="preserve"> C79*re/37*ans/12</f>
        <v>132.25629999999998</v>
      </c>
      <c r="C79" s="4">
        <v>1100</v>
      </c>
      <c r="D79" s="2">
        <f>SUM(B72:B79)</f>
        <v>38814.155703839999</v>
      </c>
      <c r="F79" s="35"/>
      <c r="G79" s="35"/>
      <c r="H79" s="35"/>
      <c r="I79" s="47"/>
      <c r="J79" s="35"/>
    </row>
    <row r="80" spans="1:10" x14ac:dyDescent="0.35">
      <c r="A80" s="5" t="s">
        <v>44</v>
      </c>
      <c r="B80" s="6">
        <f xml:space="preserve"> D79*0.83%</f>
        <v>322.157492341872</v>
      </c>
      <c r="D80" s="2">
        <f>SUM(B72:B80)</f>
        <v>39136.313196181873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55</v>
      </c>
      <c r="B86" s="7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35570.937859319994</v>
      </c>
      <c r="C89" s="4"/>
      <c r="F89" s="13" t="s">
        <v>15</v>
      </c>
      <c r="G89" s="13"/>
      <c r="H89" s="13"/>
      <c r="I89" s="14">
        <f xml:space="preserve"> J89*re/37*ans/12</f>
        <v>1202.33</v>
      </c>
      <c r="J89" s="15">
        <v>10000</v>
      </c>
    </row>
    <row r="90" spans="1:11" x14ac:dyDescent="0.35">
      <c r="A90" s="5" t="s">
        <v>0</v>
      </c>
      <c r="B90" s="6">
        <f t="shared" ref="B90:B95" si="4" xml:space="preserve"> C90*re/37*ans/12</f>
        <v>661.28149999999994</v>
      </c>
      <c r="C90" s="4">
        <v>5500</v>
      </c>
      <c r="F90" s="13" t="s">
        <v>42</v>
      </c>
      <c r="G90" s="13"/>
      <c r="H90" s="13"/>
      <c r="I90" s="16">
        <f xml:space="preserve"> J90*re</f>
        <v>1587.0755999999999</v>
      </c>
      <c r="J90" s="15">
        <v>1100</v>
      </c>
    </row>
    <row r="91" spans="1:11" x14ac:dyDescent="0.35">
      <c r="A91" s="5" t="s">
        <v>1</v>
      </c>
      <c r="B91" s="6">
        <f t="shared" si="4"/>
        <v>1322.5629999999999</v>
      </c>
      <c r="C91" s="4">
        <v>11000</v>
      </c>
      <c r="F91" s="13" t="s">
        <v>41</v>
      </c>
      <c r="G91" s="13"/>
      <c r="H91" s="13"/>
      <c r="I91" s="16">
        <f xml:space="preserve"> J91*re</f>
        <v>4184.1084000000001</v>
      </c>
      <c r="J91" s="15">
        <v>2900</v>
      </c>
    </row>
    <row r="92" spans="1:11" x14ac:dyDescent="0.35">
      <c r="A92" s="5" t="s">
        <v>2</v>
      </c>
      <c r="B92" s="6">
        <f t="shared" si="4"/>
        <v>168.3262</v>
      </c>
      <c r="C92" s="4">
        <v>1400</v>
      </c>
      <c r="F92" s="13" t="s">
        <v>17</v>
      </c>
      <c r="G92" s="13"/>
      <c r="H92" s="13"/>
      <c r="I92" s="16">
        <f xml:space="preserve"> J92*re</f>
        <v>37.28184864</v>
      </c>
      <c r="J92" s="15">
        <v>25.84</v>
      </c>
    </row>
    <row r="93" spans="1:11" x14ac:dyDescent="0.35">
      <c r="A93" s="5" t="s">
        <v>39</v>
      </c>
      <c r="B93" s="6">
        <f t="shared" si="4"/>
        <v>625.21159999999998</v>
      </c>
      <c r="C93" s="4">
        <v>5200</v>
      </c>
      <c r="F93" s="13" t="s">
        <v>38</v>
      </c>
      <c r="G93" s="13"/>
      <c r="H93" s="13"/>
      <c r="I93" s="14">
        <f xml:space="preserve"> J93*re/37*ans/12</f>
        <v>601.16499999999996</v>
      </c>
      <c r="J93" s="15">
        <v>5000</v>
      </c>
    </row>
    <row r="94" spans="1:11" x14ac:dyDescent="0.35">
      <c r="A94" s="5" t="s">
        <v>22</v>
      </c>
      <c r="B94" s="6">
        <f t="shared" si="4"/>
        <v>1563.0289999999998</v>
      </c>
      <c r="C94" s="4">
        <v>13000</v>
      </c>
      <c r="F94" s="13" t="s">
        <v>43</v>
      </c>
      <c r="G94" s="13"/>
      <c r="H94" s="13"/>
      <c r="I94" s="14">
        <f xml:space="preserve"> J94*re/37*ans/12</f>
        <v>1202.33</v>
      </c>
      <c r="J94" s="15">
        <v>10000</v>
      </c>
    </row>
    <row r="95" spans="1:11" x14ac:dyDescent="0.35">
      <c r="A95" s="5" t="s">
        <v>21</v>
      </c>
      <c r="B95" s="6">
        <f t="shared" si="4"/>
        <v>1142.2135000000001</v>
      </c>
      <c r="C95" s="4">
        <v>9500</v>
      </c>
      <c r="D95" t="s">
        <v>45</v>
      </c>
      <c r="F95" s="13"/>
      <c r="G95" s="13"/>
      <c r="H95" s="13"/>
      <c r="I95" s="13"/>
      <c r="J95" s="13"/>
    </row>
    <row r="96" spans="1:11" x14ac:dyDescent="0.35">
      <c r="A96" s="5"/>
      <c r="B96" s="6"/>
      <c r="F96" s="36" t="s">
        <v>27</v>
      </c>
      <c r="G96" s="13"/>
      <c r="H96" s="13"/>
      <c r="I96" s="13"/>
      <c r="J96" s="13"/>
    </row>
    <row r="97" spans="1:10" x14ac:dyDescent="0.3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2236.3337999999999</v>
      </c>
      <c r="J97" s="13">
        <v>18600</v>
      </c>
    </row>
    <row r="98" spans="1:10" ht="18.5" x14ac:dyDescent="0.45">
      <c r="A98" s="11" t="s">
        <v>23</v>
      </c>
      <c r="B98" s="5"/>
      <c r="C98" s="4"/>
      <c r="F98" s="51" t="s">
        <v>46</v>
      </c>
      <c r="G98" s="51"/>
      <c r="H98" s="51"/>
      <c r="I98" s="14">
        <f xml:space="preserve"> J98*re</f>
        <v>27.297700320000001</v>
      </c>
      <c r="J98" s="51">
        <v>18.920000000000002</v>
      </c>
    </row>
    <row r="99" spans="1:10" x14ac:dyDescent="0.35">
      <c r="A99" s="5" t="s">
        <v>34</v>
      </c>
      <c r="B99" s="6">
        <f>trin43/37*ans</f>
        <v>35570.937859319994</v>
      </c>
      <c r="C99" s="4"/>
      <c r="F99" s="35"/>
      <c r="G99" s="35"/>
      <c r="H99" s="35"/>
      <c r="I99" s="47"/>
      <c r="J99" s="48"/>
    </row>
    <row r="100" spans="1:10" x14ac:dyDescent="0.35">
      <c r="A100" s="5" t="s">
        <v>0</v>
      </c>
      <c r="B100" s="6">
        <f t="shared" ref="B100:B104" si="5" xml:space="preserve"> C100*re/37*ans/12</f>
        <v>661.28149999999994</v>
      </c>
      <c r="C100" s="4">
        <v>5500</v>
      </c>
      <c r="F100" s="35"/>
      <c r="G100" s="35"/>
      <c r="H100" s="35"/>
      <c r="I100" s="35"/>
      <c r="J100" s="35"/>
    </row>
    <row r="101" spans="1:10" x14ac:dyDescent="0.35">
      <c r="A101" s="5" t="s">
        <v>1</v>
      </c>
      <c r="B101" s="6">
        <f t="shared" si="5"/>
        <v>1322.5629999999999</v>
      </c>
      <c r="C101" s="4">
        <v>11000</v>
      </c>
      <c r="F101" s="35"/>
      <c r="G101" s="35"/>
      <c r="H101" s="35"/>
      <c r="I101" s="35"/>
      <c r="J101" s="35"/>
    </row>
    <row r="102" spans="1:10" x14ac:dyDescent="0.35">
      <c r="A102" s="5" t="s">
        <v>2</v>
      </c>
      <c r="B102" s="6">
        <f t="shared" si="5"/>
        <v>168.3262</v>
      </c>
      <c r="C102" s="4">
        <v>1400</v>
      </c>
      <c r="F102" s="35"/>
      <c r="G102" s="35"/>
      <c r="H102" s="35"/>
      <c r="I102" s="35"/>
      <c r="J102" s="35"/>
    </row>
    <row r="103" spans="1:10" x14ac:dyDescent="0.35">
      <c r="A103" s="5" t="s">
        <v>39</v>
      </c>
      <c r="B103" s="6">
        <f t="shared" si="5"/>
        <v>240.46600000000001</v>
      </c>
      <c r="C103" s="4">
        <v>2000</v>
      </c>
      <c r="F103" s="49"/>
      <c r="G103" s="35"/>
      <c r="H103" s="35"/>
      <c r="I103" s="35"/>
      <c r="J103" s="35"/>
    </row>
    <row r="104" spans="1:10" x14ac:dyDescent="0.35">
      <c r="A104" s="5" t="s">
        <v>22</v>
      </c>
      <c r="B104" s="6">
        <f t="shared" si="5"/>
        <v>1563.0289999999998</v>
      </c>
      <c r="C104" s="4">
        <v>13000</v>
      </c>
      <c r="F104" s="35"/>
      <c r="G104" s="35"/>
      <c r="H104" s="35"/>
      <c r="I104" s="47"/>
      <c r="J104" s="35"/>
    </row>
    <row r="105" spans="1:10" x14ac:dyDescent="0.35">
      <c r="A105" s="5" t="s">
        <v>35</v>
      </c>
      <c r="B105" s="6">
        <f xml:space="preserve"> (trin45-trin43)/37*ans</f>
        <v>1611.2424329999994</v>
      </c>
      <c r="C105" s="4"/>
    </row>
    <row r="106" spans="1:10" x14ac:dyDescent="0.35">
      <c r="A106" s="5" t="s">
        <v>24</v>
      </c>
      <c r="B106" s="6">
        <f xml:space="preserve"> C106*re/37*ans/12</f>
        <v>194.77745999999999</v>
      </c>
      <c r="C106" s="4">
        <v>1620</v>
      </c>
      <c r="D106" s="2">
        <f>SUM(B99:B106)</f>
        <v>41332.623452319996</v>
      </c>
    </row>
    <row r="107" spans="1:10" x14ac:dyDescent="0.35">
      <c r="A107" s="5"/>
      <c r="B107" s="6"/>
      <c r="C107" s="4"/>
      <c r="D107" s="2"/>
    </row>
    <row r="108" spans="1:10" x14ac:dyDescent="0.35">
      <c r="A108" s="5"/>
      <c r="B108" s="6"/>
      <c r="C108" s="4"/>
      <c r="D108" s="2"/>
    </row>
    <row r="109" spans="1:10" ht="18.5" x14ac:dyDescent="0.45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35">
      <c r="A110" s="5" t="s">
        <v>29</v>
      </c>
      <c r="B110" s="6">
        <f xml:space="preserve"> C110*re</f>
        <v>280.58053811999997</v>
      </c>
      <c r="C110" s="4">
        <v>194.47</v>
      </c>
      <c r="E110" s="5" t="s">
        <v>30</v>
      </c>
      <c r="G110" s="6">
        <f xml:space="preserve"> H110*re</f>
        <v>225.85528583999999</v>
      </c>
      <c r="H110" s="4">
        <v>156.54</v>
      </c>
    </row>
    <row r="111" spans="1:10" x14ac:dyDescent="0.35">
      <c r="A111" s="5"/>
      <c r="B111" s="6"/>
      <c r="C111" s="4"/>
      <c r="E111" s="5"/>
      <c r="G111" s="6"/>
      <c r="H111" s="4"/>
    </row>
    <row r="112" spans="1:10" x14ac:dyDescent="0.35">
      <c r="A112" s="5"/>
      <c r="B112" s="6"/>
      <c r="C112" s="4"/>
      <c r="E112" s="5"/>
      <c r="G112" s="6"/>
      <c r="H112" s="4"/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ht="61.5" x14ac:dyDescent="1.35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5" x14ac:dyDescent="0.55000000000000004">
      <c r="A116" s="32" t="s">
        <v>55</v>
      </c>
      <c r="B116" s="7"/>
      <c r="C116" s="19" t="s">
        <v>47</v>
      </c>
      <c r="D116" s="19"/>
      <c r="E116" s="19"/>
      <c r="F116" s="20"/>
    </row>
    <row r="117" spans="1:11" x14ac:dyDescent="0.35">
      <c r="C117" s="4"/>
    </row>
    <row r="118" spans="1:11" ht="18.5" x14ac:dyDescent="0.45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35">
      <c r="A119" s="5" t="s">
        <v>48</v>
      </c>
      <c r="B119" s="6">
        <f>trin28/37*ans</f>
        <v>28477.200477959996</v>
      </c>
      <c r="C119" s="4"/>
      <c r="F119" s="13"/>
      <c r="G119" s="13"/>
      <c r="H119" s="13"/>
      <c r="I119" s="14"/>
      <c r="J119" s="15"/>
    </row>
    <row r="120" spans="1:11" x14ac:dyDescent="0.35">
      <c r="A120" s="5" t="s">
        <v>3</v>
      </c>
      <c r="B120" s="6">
        <f t="shared" ref="B120:B124" si="6" xml:space="preserve"> C120*re/37*ans/12</f>
        <v>240.46600000000001</v>
      </c>
      <c r="C120" s="4">
        <v>2000</v>
      </c>
      <c r="F120" s="13" t="s">
        <v>17</v>
      </c>
      <c r="G120" s="13"/>
      <c r="H120" s="13"/>
      <c r="I120" s="16">
        <f xml:space="preserve"> J120*re</f>
        <v>37.28184864</v>
      </c>
      <c r="J120" s="15">
        <v>25.84</v>
      </c>
    </row>
    <row r="121" spans="1:11" x14ac:dyDescent="0.35">
      <c r="A121" s="5" t="s">
        <v>0</v>
      </c>
      <c r="B121" s="6">
        <f t="shared" si="6"/>
        <v>1851.5881999999999</v>
      </c>
      <c r="C121" s="4">
        <v>15400</v>
      </c>
      <c r="F121" s="13" t="s">
        <v>42</v>
      </c>
      <c r="G121" s="13"/>
      <c r="H121" s="13"/>
      <c r="I121" s="16">
        <f xml:space="preserve"> J121*re</f>
        <v>1587.0755999999999</v>
      </c>
      <c r="J121" s="15">
        <v>1100</v>
      </c>
    </row>
    <row r="122" spans="1:11" x14ac:dyDescent="0.35">
      <c r="A122" s="5" t="s">
        <v>1</v>
      </c>
      <c r="B122" s="6">
        <f t="shared" si="6"/>
        <v>1322.5629999999999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601.16499999999996</v>
      </c>
      <c r="J122" s="15">
        <v>5000</v>
      </c>
    </row>
    <row r="123" spans="1:11" x14ac:dyDescent="0.35">
      <c r="A123" s="5" t="s">
        <v>2</v>
      </c>
      <c r="B123" s="6">
        <f t="shared" si="6"/>
        <v>168.3262</v>
      </c>
      <c r="C123" s="4">
        <v>1400</v>
      </c>
      <c r="F123" s="13" t="s">
        <v>43</v>
      </c>
      <c r="G123" s="13"/>
      <c r="H123" s="13"/>
      <c r="I123" s="14">
        <f xml:space="preserve"> J123*re/37*ans/12</f>
        <v>1202.33</v>
      </c>
      <c r="J123" s="15">
        <v>10000</v>
      </c>
    </row>
    <row r="124" spans="1:11" x14ac:dyDescent="0.35">
      <c r="A124" s="5" t="s">
        <v>39</v>
      </c>
      <c r="B124" s="6">
        <f t="shared" si="6"/>
        <v>625.21159999999998</v>
      </c>
      <c r="C124" s="4">
        <v>5200</v>
      </c>
    </row>
    <row r="125" spans="1:11" x14ac:dyDescent="0.35">
      <c r="A125" s="5" t="s">
        <v>40</v>
      </c>
      <c r="B125" s="6">
        <f xml:space="preserve"> C125*re/37*ans/12</f>
        <v>132.25629999999998</v>
      </c>
      <c r="C125" s="4">
        <v>1100</v>
      </c>
      <c r="D125" s="2">
        <f>SUM(B119:B125)</f>
        <v>32817.611777959988</v>
      </c>
      <c r="F125" s="35"/>
      <c r="G125" s="35"/>
      <c r="H125" s="35"/>
      <c r="I125" s="35"/>
      <c r="J125" s="35"/>
    </row>
    <row r="126" spans="1:11" x14ac:dyDescent="0.35">
      <c r="A126" s="5" t="s">
        <v>44</v>
      </c>
      <c r="B126" s="6">
        <f xml:space="preserve"> D125*0.83%</f>
        <v>272.38617775706791</v>
      </c>
      <c r="D126" s="2">
        <f>SUM(B119:B126)</f>
        <v>33089.997955717059</v>
      </c>
      <c r="F126" s="35"/>
      <c r="G126" s="35"/>
      <c r="H126" s="35"/>
      <c r="I126" s="35"/>
      <c r="J126" s="35"/>
    </row>
    <row r="127" spans="1:11" x14ac:dyDescent="0.35">
      <c r="A127" s="5"/>
      <c r="B127" s="6"/>
      <c r="D127" s="2"/>
      <c r="F127" s="35"/>
      <c r="G127" s="35"/>
      <c r="H127" s="35"/>
      <c r="I127" s="35"/>
      <c r="J127" s="35"/>
    </row>
    <row r="128" spans="1:11" x14ac:dyDescent="0.35">
      <c r="A128" s="5"/>
      <c r="B128" s="5"/>
      <c r="C128" s="4"/>
      <c r="F128" s="35"/>
      <c r="G128" s="35"/>
      <c r="H128" s="35"/>
      <c r="I128" s="35"/>
      <c r="J128" s="35"/>
    </row>
    <row r="129" spans="1:11" ht="18.5" x14ac:dyDescent="0.45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35">
      <c r="A130" s="5" t="s">
        <v>48</v>
      </c>
      <c r="B130" s="6">
        <f>trin28/37*ans</f>
        <v>28477.200477959996</v>
      </c>
      <c r="C130" s="4"/>
      <c r="F130" s="35"/>
      <c r="G130" s="35"/>
      <c r="H130" s="35"/>
      <c r="I130" s="47"/>
      <c r="J130" s="48"/>
    </row>
    <row r="131" spans="1:11" x14ac:dyDescent="0.35">
      <c r="A131" s="5" t="s">
        <v>3</v>
      </c>
      <c r="B131" s="6">
        <f t="shared" ref="B131" si="7" xml:space="preserve"> C131*re/37*ans/12</f>
        <v>240.46600000000001</v>
      </c>
      <c r="C131" s="4">
        <v>2000</v>
      </c>
      <c r="F131" s="35"/>
      <c r="G131" s="35"/>
      <c r="H131" s="35"/>
      <c r="I131" s="47"/>
      <c r="J131" s="48"/>
    </row>
    <row r="132" spans="1:11" x14ac:dyDescent="0.35">
      <c r="A132" s="5" t="s">
        <v>0</v>
      </c>
      <c r="B132" s="6">
        <f t="shared" ref="B132:B135" si="8" xml:space="preserve"> C132*re/37*ans/12</f>
        <v>1851.5881999999999</v>
      </c>
      <c r="C132" s="4">
        <v>15400</v>
      </c>
      <c r="F132" s="35"/>
      <c r="G132" s="35"/>
      <c r="H132" s="35"/>
      <c r="I132" s="47"/>
      <c r="J132" s="48"/>
    </row>
    <row r="133" spans="1:11" x14ac:dyDescent="0.35">
      <c r="A133" s="5" t="s">
        <v>1</v>
      </c>
      <c r="B133" s="6">
        <f t="shared" si="8"/>
        <v>1322.5629999999999</v>
      </c>
      <c r="C133" s="4">
        <v>11000</v>
      </c>
      <c r="F133" s="35"/>
      <c r="G133" s="35"/>
      <c r="H133" s="35"/>
      <c r="I133" s="35"/>
      <c r="J133" s="35"/>
    </row>
    <row r="134" spans="1:11" x14ac:dyDescent="0.35">
      <c r="A134" s="5" t="s">
        <v>2</v>
      </c>
      <c r="B134" s="6">
        <f t="shared" si="8"/>
        <v>168.3262</v>
      </c>
      <c r="C134" s="4">
        <v>1400</v>
      </c>
      <c r="F134" s="35"/>
      <c r="G134" s="35"/>
      <c r="H134" s="35"/>
      <c r="I134" s="35"/>
      <c r="J134" s="35"/>
    </row>
    <row r="135" spans="1:11" x14ac:dyDescent="0.35">
      <c r="A135" s="5" t="s">
        <v>39</v>
      </c>
      <c r="B135" s="6">
        <f t="shared" si="8"/>
        <v>625.21159999999998</v>
      </c>
      <c r="C135" s="4">
        <v>5200</v>
      </c>
    </row>
    <row r="136" spans="1:11" x14ac:dyDescent="0.35">
      <c r="A136" s="5" t="s">
        <v>49</v>
      </c>
      <c r="B136" s="6">
        <f xml:space="preserve"> (trin31-trin28)/37*ans</f>
        <v>1226.0014730400037</v>
      </c>
      <c r="C136" s="4"/>
    </row>
    <row r="137" spans="1:11" x14ac:dyDescent="0.35">
      <c r="A137" s="5" t="s">
        <v>40</v>
      </c>
      <c r="B137" s="6">
        <f xml:space="preserve"> C137*re/37*ans/12</f>
        <v>132.25629999999998</v>
      </c>
      <c r="C137" s="4">
        <v>1100</v>
      </c>
      <c r="D137" s="2">
        <f>SUM(B130:B137)</f>
        <v>34043.613250999995</v>
      </c>
    </row>
    <row r="138" spans="1:11" x14ac:dyDescent="0.35">
      <c r="A138" s="5" t="s">
        <v>44</v>
      </c>
      <c r="B138" s="6">
        <f xml:space="preserve"> D137*0.83%</f>
        <v>282.56198998329995</v>
      </c>
      <c r="D138" s="2">
        <f>SUM(B130:B138)</f>
        <v>34326.175240983292</v>
      </c>
    </row>
    <row r="139" spans="1:11" x14ac:dyDescent="0.35">
      <c r="A139" s="5"/>
      <c r="B139" s="6"/>
      <c r="C139" s="4"/>
      <c r="D139" s="2"/>
    </row>
    <row r="140" spans="1:11" x14ac:dyDescent="0.35">
      <c r="A140" s="5"/>
      <c r="B140" s="6"/>
      <c r="D140" s="2"/>
    </row>
    <row r="141" spans="1:11" x14ac:dyDescent="0.35">
      <c r="A141" s="5"/>
      <c r="B141" s="6"/>
      <c r="D141" s="2"/>
    </row>
    <row r="142" spans="1:11" x14ac:dyDescent="0.35">
      <c r="A142" s="5"/>
      <c r="B142" s="6"/>
      <c r="C142" s="4"/>
    </row>
    <row r="143" spans="1:11" ht="61.5" x14ac:dyDescent="1.35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5" x14ac:dyDescent="0.55000000000000004">
      <c r="A144" s="32" t="s">
        <v>55</v>
      </c>
      <c r="B144" s="7"/>
      <c r="C144" s="19" t="s">
        <v>47</v>
      </c>
      <c r="D144" s="19"/>
      <c r="E144" s="19"/>
      <c r="F144" s="20"/>
    </row>
    <row r="145" spans="1:10" ht="18.5" x14ac:dyDescent="0.45">
      <c r="A145" s="17"/>
      <c r="B145" s="7"/>
    </row>
    <row r="146" spans="1:10" ht="18.5" x14ac:dyDescent="0.45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35">
      <c r="A147" s="5" t="s">
        <v>48</v>
      </c>
      <c r="B147" s="6">
        <f>trin28/37*ans</f>
        <v>28477.200477959996</v>
      </c>
      <c r="C147" s="4"/>
      <c r="F147" s="13"/>
      <c r="G147" s="13"/>
      <c r="H147" s="13"/>
      <c r="I147" s="14"/>
      <c r="J147" s="15"/>
    </row>
    <row r="148" spans="1:10" x14ac:dyDescent="0.35">
      <c r="A148" s="5" t="s">
        <v>0</v>
      </c>
      <c r="B148" s="6">
        <f xml:space="preserve"> C148*re/37*ans/12</f>
        <v>1851.5881999999999</v>
      </c>
      <c r="C148" s="4">
        <v>15400</v>
      </c>
      <c r="F148" s="13" t="s">
        <v>17</v>
      </c>
      <c r="G148" s="13"/>
      <c r="H148" s="13"/>
      <c r="I148" s="16">
        <f xml:space="preserve"> J148*re</f>
        <v>37.28184864</v>
      </c>
      <c r="J148" s="15">
        <v>25.84</v>
      </c>
    </row>
    <row r="149" spans="1:10" x14ac:dyDescent="0.35">
      <c r="A149" s="5" t="s">
        <v>1</v>
      </c>
      <c r="B149" s="6">
        <f t="shared" ref="B149:B151" si="9" xml:space="preserve"> C149*re/37*ans/12</f>
        <v>1322.5629999999999</v>
      </c>
      <c r="C149" s="4">
        <v>11000</v>
      </c>
      <c r="F149" s="13" t="s">
        <v>42</v>
      </c>
      <c r="G149" s="13"/>
      <c r="H149" s="13"/>
      <c r="I149" s="16">
        <f xml:space="preserve"> J149*re</f>
        <v>1587.0755999999999</v>
      </c>
      <c r="J149" s="15">
        <v>1100</v>
      </c>
    </row>
    <row r="150" spans="1:10" x14ac:dyDescent="0.35">
      <c r="A150" s="5" t="s">
        <v>2</v>
      </c>
      <c r="B150" s="6">
        <f t="shared" si="9"/>
        <v>168.3262</v>
      </c>
      <c r="C150" s="4">
        <v>1400</v>
      </c>
      <c r="F150" s="13" t="s">
        <v>38</v>
      </c>
      <c r="G150" s="13"/>
      <c r="H150" s="13"/>
      <c r="I150" s="14">
        <f xml:space="preserve"> J150*re/37*ans/12</f>
        <v>601.16499999999996</v>
      </c>
      <c r="J150" s="15">
        <v>5000</v>
      </c>
    </row>
    <row r="151" spans="1:10" x14ac:dyDescent="0.35">
      <c r="A151" s="5" t="s">
        <v>39</v>
      </c>
      <c r="B151" s="6">
        <f t="shared" si="9"/>
        <v>625.21159999999998</v>
      </c>
      <c r="C151" s="4">
        <v>5200</v>
      </c>
      <c r="F151" s="13" t="s">
        <v>43</v>
      </c>
      <c r="G151" s="13"/>
      <c r="H151" s="13"/>
      <c r="I151" s="14">
        <f xml:space="preserve"> J151*re/37*ans/12</f>
        <v>1202.33</v>
      </c>
      <c r="J151" s="15">
        <v>10000</v>
      </c>
    </row>
    <row r="152" spans="1:10" x14ac:dyDescent="0.35">
      <c r="A152" s="5" t="s">
        <v>50</v>
      </c>
      <c r="B152" s="6">
        <f xml:space="preserve"> (trin33-trin28)/37*ans</f>
        <v>2076.6018548400025</v>
      </c>
      <c r="C152" s="4"/>
      <c r="F152" s="35"/>
      <c r="G152" s="35"/>
      <c r="H152" s="35"/>
      <c r="I152" s="35"/>
      <c r="J152" s="35"/>
    </row>
    <row r="153" spans="1:10" x14ac:dyDescent="0.35">
      <c r="A153" s="5" t="s">
        <v>40</v>
      </c>
      <c r="B153" s="6">
        <f xml:space="preserve"> C153*re/37*ans/12</f>
        <v>132.25629999999998</v>
      </c>
      <c r="C153" s="4">
        <v>1100</v>
      </c>
      <c r="D153" s="2">
        <f>SUM(B146:B153)</f>
        <v>34653.747632799998</v>
      </c>
      <c r="F153" s="35"/>
      <c r="G153" s="35"/>
      <c r="H153" s="35"/>
      <c r="I153" s="35"/>
      <c r="J153" s="35"/>
    </row>
    <row r="154" spans="1:10" x14ac:dyDescent="0.35">
      <c r="A154" s="5" t="s">
        <v>44</v>
      </c>
      <c r="B154" s="6">
        <f xml:space="preserve"> D153*0.83%</f>
        <v>287.62610535223996</v>
      </c>
      <c r="D154" s="2">
        <f>SUM(B146:B154)</f>
        <v>34941.373738152237</v>
      </c>
      <c r="F154" s="35"/>
      <c r="G154" s="35"/>
      <c r="H154" s="35"/>
      <c r="I154" s="35"/>
      <c r="J154" s="35"/>
    </row>
    <row r="155" spans="1:10" x14ac:dyDescent="0.3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35">
      <c r="A156" s="5"/>
      <c r="B156" s="6"/>
      <c r="D156" s="2"/>
      <c r="F156" s="35"/>
      <c r="G156" s="35"/>
      <c r="H156" s="35"/>
      <c r="I156" s="35"/>
      <c r="J156" s="35"/>
    </row>
    <row r="157" spans="1:10" x14ac:dyDescent="0.35">
      <c r="A157" s="5"/>
      <c r="B157" s="6"/>
      <c r="C157" s="4"/>
      <c r="F157" s="35"/>
      <c r="G157" s="35"/>
      <c r="H157" s="35"/>
      <c r="I157" s="35"/>
      <c r="J157" s="35"/>
    </row>
    <row r="158" spans="1:10" ht="18.5" x14ac:dyDescent="0.45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35">
      <c r="A159" s="5" t="s">
        <v>48</v>
      </c>
      <c r="B159" s="6">
        <f>trin28/37*ans</f>
        <v>28477.200477959996</v>
      </c>
      <c r="C159" s="4"/>
      <c r="F159" s="35"/>
      <c r="G159" s="35"/>
      <c r="H159" s="35"/>
      <c r="I159" s="47"/>
      <c r="J159" s="48"/>
    </row>
    <row r="160" spans="1:10" x14ac:dyDescent="0.35">
      <c r="A160" s="5" t="s">
        <v>0</v>
      </c>
      <c r="B160" s="6">
        <f xml:space="preserve"> C160*re/37*ans/12</f>
        <v>1851.5881999999999</v>
      </c>
      <c r="C160" s="4">
        <v>15400</v>
      </c>
      <c r="F160" s="35"/>
      <c r="G160" s="35"/>
      <c r="H160" s="35"/>
      <c r="I160" s="47"/>
      <c r="J160" s="48"/>
    </row>
    <row r="161" spans="1:11" x14ac:dyDescent="0.35">
      <c r="A161" s="5" t="s">
        <v>1</v>
      </c>
      <c r="B161" s="6">
        <f t="shared" ref="B161:B163" si="10" xml:space="preserve"> C161*re/37*ans/12</f>
        <v>1322.5629999999999</v>
      </c>
      <c r="C161" s="4">
        <v>11000</v>
      </c>
      <c r="F161" s="35"/>
      <c r="G161" s="35"/>
      <c r="H161" s="35"/>
      <c r="I161" s="35"/>
      <c r="J161" s="35"/>
    </row>
    <row r="162" spans="1:11" x14ac:dyDescent="0.35">
      <c r="A162" s="5" t="s">
        <v>2</v>
      </c>
      <c r="B162" s="6">
        <f t="shared" si="10"/>
        <v>168.3262</v>
      </c>
      <c r="C162" s="4">
        <v>1400</v>
      </c>
      <c r="F162" s="35"/>
      <c r="G162" s="35"/>
      <c r="H162" s="35"/>
      <c r="I162" s="35"/>
      <c r="J162" s="35"/>
    </row>
    <row r="163" spans="1:11" x14ac:dyDescent="0.35">
      <c r="A163" s="5" t="s">
        <v>39</v>
      </c>
      <c r="B163" s="6">
        <f t="shared" si="10"/>
        <v>625.21159999999998</v>
      </c>
      <c r="C163" s="4">
        <v>5200</v>
      </c>
      <c r="F163" s="35"/>
      <c r="G163" s="35"/>
      <c r="H163" s="35"/>
      <c r="I163" s="35"/>
      <c r="J163" s="35"/>
    </row>
    <row r="164" spans="1:11" x14ac:dyDescent="0.35">
      <c r="A164" s="5" t="s">
        <v>54</v>
      </c>
      <c r="B164" s="6">
        <f xml:space="preserve"> (trin37-trin28)/37*ans</f>
        <v>3861.4703584800045</v>
      </c>
      <c r="C164" s="4"/>
    </row>
    <row r="165" spans="1:11" x14ac:dyDescent="0.35">
      <c r="A165" s="5" t="s">
        <v>40</v>
      </c>
      <c r="B165" s="6">
        <f xml:space="preserve"> C165*re/37*ans/12</f>
        <v>132.25629999999998</v>
      </c>
      <c r="C165" s="4">
        <v>1100</v>
      </c>
      <c r="D165" s="2">
        <f>SUM(B159:B165)</f>
        <v>36438.616136439996</v>
      </c>
    </row>
    <row r="166" spans="1:11" x14ac:dyDescent="0.35">
      <c r="A166" s="5" t="s">
        <v>44</v>
      </c>
      <c r="B166" s="6">
        <f xml:space="preserve"> D165*0.83%</f>
        <v>302.44051393245195</v>
      </c>
      <c r="D166" s="2">
        <f>SUM(B159:B166)</f>
        <v>36741.056650372448</v>
      </c>
    </row>
    <row r="167" spans="1:11" x14ac:dyDescent="0.35">
      <c r="A167" s="5"/>
      <c r="B167" s="6"/>
      <c r="D167" s="2"/>
    </row>
    <row r="168" spans="1:11" x14ac:dyDescent="0.35">
      <c r="A168" s="5"/>
      <c r="B168" s="6"/>
      <c r="D168" s="2"/>
    </row>
    <row r="169" spans="1:11" x14ac:dyDescent="0.35">
      <c r="A169" s="5"/>
      <c r="B169" s="6"/>
      <c r="D169" s="2"/>
    </row>
    <row r="170" spans="1:11" ht="61.5" x14ac:dyDescent="1.35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5" x14ac:dyDescent="0.55000000000000004">
      <c r="A171" s="32" t="s">
        <v>55</v>
      </c>
      <c r="B171" s="7"/>
      <c r="C171" s="19" t="s">
        <v>51</v>
      </c>
      <c r="D171" s="19"/>
      <c r="E171" s="19"/>
      <c r="F171" s="20"/>
    </row>
    <row r="172" spans="1:11" ht="18.5" x14ac:dyDescent="0.45">
      <c r="A172" s="17"/>
      <c r="B172" s="7"/>
      <c r="C172" s="19"/>
      <c r="D172" s="19"/>
      <c r="E172" s="19"/>
      <c r="F172" s="20"/>
    </row>
    <row r="173" spans="1:11" ht="18.5" x14ac:dyDescent="0.45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35">
      <c r="A174" s="5" t="s">
        <v>52</v>
      </c>
      <c r="B174" s="6">
        <f>trin36/37*ans</f>
        <v>31882.155754079999</v>
      </c>
      <c r="C174" s="4"/>
      <c r="F174" s="13"/>
      <c r="G174" s="13"/>
      <c r="H174" s="13"/>
      <c r="I174" s="14"/>
      <c r="J174" s="15"/>
    </row>
    <row r="175" spans="1:11" x14ac:dyDescent="0.35">
      <c r="A175" s="5" t="s">
        <v>53</v>
      </c>
      <c r="B175" s="6">
        <f t="shared" ref="B175:B179" si="11" xml:space="preserve"> C175*re/37*ans/12</f>
        <v>553.07180000000005</v>
      </c>
      <c r="C175" s="4">
        <v>4600</v>
      </c>
      <c r="F175" s="13"/>
      <c r="G175" s="13"/>
      <c r="H175" s="13"/>
      <c r="I175" s="14"/>
      <c r="J175" s="15"/>
    </row>
    <row r="176" spans="1:11" x14ac:dyDescent="0.35">
      <c r="A176" s="5" t="s">
        <v>0</v>
      </c>
      <c r="B176" s="6">
        <f t="shared" si="11"/>
        <v>1851.5881999999999</v>
      </c>
      <c r="C176" s="4">
        <v>15400</v>
      </c>
      <c r="F176" s="13" t="s">
        <v>17</v>
      </c>
      <c r="G176" s="13"/>
      <c r="H176" s="13"/>
      <c r="I176" s="16">
        <f xml:space="preserve"> J176*re</f>
        <v>37.28184864</v>
      </c>
      <c r="J176" s="15">
        <v>25.84</v>
      </c>
    </row>
    <row r="177" spans="1:10" x14ac:dyDescent="0.35">
      <c r="A177" s="5" t="s">
        <v>1</v>
      </c>
      <c r="B177" s="6">
        <f t="shared" si="11"/>
        <v>1322.5629999999999</v>
      </c>
      <c r="C177" s="4">
        <v>11000</v>
      </c>
      <c r="F177" s="13" t="s">
        <v>42</v>
      </c>
      <c r="G177" s="13"/>
      <c r="H177" s="13"/>
      <c r="I177" s="16">
        <f xml:space="preserve"> J177*re</f>
        <v>1587.0755999999999</v>
      </c>
      <c r="J177" s="15">
        <v>1100</v>
      </c>
    </row>
    <row r="178" spans="1:10" x14ac:dyDescent="0.35">
      <c r="A178" s="5" t="s">
        <v>2</v>
      </c>
      <c r="B178" s="6">
        <f t="shared" si="11"/>
        <v>168.3262</v>
      </c>
      <c r="C178" s="4">
        <v>1400</v>
      </c>
      <c r="F178" s="13" t="s">
        <v>38</v>
      </c>
      <c r="G178" s="13"/>
      <c r="H178" s="13"/>
      <c r="I178" s="14">
        <f xml:space="preserve"> J178*re/37*ans/12</f>
        <v>601.16499999999996</v>
      </c>
      <c r="J178" s="15">
        <v>5000</v>
      </c>
    </row>
    <row r="179" spans="1:10" x14ac:dyDescent="0.35">
      <c r="A179" s="5" t="s">
        <v>39</v>
      </c>
      <c r="B179" s="6">
        <f t="shared" si="11"/>
        <v>625.21159999999998</v>
      </c>
      <c r="C179" s="4">
        <v>5200</v>
      </c>
      <c r="F179" s="13" t="s">
        <v>43</v>
      </c>
      <c r="G179" s="13"/>
      <c r="H179" s="13"/>
      <c r="I179" s="14">
        <f xml:space="preserve"> J179*re/37*ans/12</f>
        <v>1202.33</v>
      </c>
      <c r="J179" s="15">
        <v>10000</v>
      </c>
    </row>
    <row r="180" spans="1:10" x14ac:dyDescent="0.35">
      <c r="A180" s="5" t="s">
        <v>40</v>
      </c>
      <c r="B180" s="6">
        <f xml:space="preserve"> C180*re/37*ans/12</f>
        <v>132.25629999999998</v>
      </c>
      <c r="C180" s="4">
        <v>1100</v>
      </c>
      <c r="D180" s="2">
        <f>SUM(B174:B180)</f>
        <v>36535.17285408001</v>
      </c>
      <c r="F180" s="35"/>
      <c r="G180" s="35"/>
      <c r="H180" s="35"/>
      <c r="I180" s="35"/>
      <c r="J180" s="35"/>
    </row>
    <row r="181" spans="1:10" x14ac:dyDescent="0.35">
      <c r="A181" s="5" t="s">
        <v>44</v>
      </c>
      <c r="B181" s="6">
        <f xml:space="preserve"> D180*0.83%</f>
        <v>303.24193468886409</v>
      </c>
      <c r="D181" s="2">
        <f>SUM(B174:B181)</f>
        <v>36838.414788768874</v>
      </c>
      <c r="F181" s="35"/>
      <c r="G181" s="35"/>
      <c r="H181" s="35"/>
      <c r="I181" s="35"/>
      <c r="J181" s="35"/>
    </row>
    <row r="182" spans="1:10" x14ac:dyDescent="0.35">
      <c r="A182" s="5"/>
      <c r="B182" s="6"/>
      <c r="D182" s="2"/>
      <c r="F182" s="35"/>
      <c r="G182" s="35"/>
      <c r="H182" s="35"/>
      <c r="I182" s="35"/>
      <c r="J182" s="35"/>
    </row>
    <row r="183" spans="1:10" x14ac:dyDescent="0.35">
      <c r="A183" s="5"/>
      <c r="B183" s="6"/>
      <c r="D183" s="2"/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F195" s="35"/>
      <c r="G195" s="35"/>
      <c r="H195" s="35"/>
      <c r="I195" s="35"/>
      <c r="J195" s="35"/>
    </row>
    <row r="196" spans="1:11" x14ac:dyDescent="0.35">
      <c r="A196" s="5"/>
      <c r="B196" s="6"/>
      <c r="C196" s="4"/>
      <c r="E196" s="5"/>
      <c r="G196" s="6"/>
      <c r="H196" s="4"/>
    </row>
    <row r="197" spans="1:11" ht="35.15" customHeight="1" x14ac:dyDescent="1.35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5" x14ac:dyDescent="0.55000000000000004">
      <c r="A198" s="32" t="s">
        <v>55</v>
      </c>
      <c r="B198" s="7"/>
      <c r="C198" s="19"/>
      <c r="D198" s="19"/>
      <c r="E198" s="19"/>
      <c r="F198" s="20"/>
    </row>
    <row r="200" spans="1:11" ht="18.5" x14ac:dyDescent="0.45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35">
      <c r="A201" s="4">
        <v>27</v>
      </c>
      <c r="B201" s="40">
        <v>19463.45</v>
      </c>
      <c r="C201" s="41">
        <f t="shared" ref="C201:C226" si="12" xml:space="preserve"> B201*re</f>
        <v>28081.787806200002</v>
      </c>
      <c r="D201" s="40">
        <f xml:space="preserve"> C201*12</f>
        <v>336981.45367439999</v>
      </c>
    </row>
    <row r="202" spans="1:11" x14ac:dyDescent="0.35">
      <c r="A202" s="4">
        <v>28</v>
      </c>
      <c r="B202" s="40">
        <v>19737.509999999998</v>
      </c>
      <c r="C202" s="41">
        <f t="shared" si="12"/>
        <v>28477.200477959996</v>
      </c>
      <c r="D202" s="40">
        <f t="shared" ref="D202:D226" si="13" xml:space="preserve"> C202*12</f>
        <v>341726.40573551995</v>
      </c>
    </row>
    <row r="203" spans="1:11" x14ac:dyDescent="0.35">
      <c r="A203" s="4">
        <v>29</v>
      </c>
      <c r="B203" s="40">
        <v>20016.22</v>
      </c>
      <c r="C203" s="41">
        <f t="shared" si="12"/>
        <v>28879.322151120003</v>
      </c>
      <c r="D203" s="40">
        <f t="shared" si="13"/>
        <v>346551.86581344006</v>
      </c>
    </row>
    <row r="204" spans="1:11" x14ac:dyDescent="0.35">
      <c r="A204" s="4">
        <v>30</v>
      </c>
      <c r="B204" s="40">
        <v>20299.27</v>
      </c>
      <c r="C204" s="41">
        <f t="shared" si="12"/>
        <v>29287.705558919999</v>
      </c>
      <c r="D204" s="40">
        <f t="shared" si="13"/>
        <v>351452.46670703997</v>
      </c>
    </row>
    <row r="205" spans="1:11" x14ac:dyDescent="0.35">
      <c r="A205" s="4">
        <v>31</v>
      </c>
      <c r="B205" s="40">
        <v>20587.25</v>
      </c>
      <c r="C205" s="41">
        <f t="shared" si="12"/>
        <v>29703.201950999999</v>
      </c>
      <c r="D205" s="40">
        <f t="shared" si="13"/>
        <v>356438.423412</v>
      </c>
    </row>
    <row r="206" spans="1:11" x14ac:dyDescent="0.35">
      <c r="A206" s="4">
        <v>32</v>
      </c>
      <c r="B206" s="40">
        <v>20879.7</v>
      </c>
      <c r="C206" s="41">
        <f t="shared" si="12"/>
        <v>30125.147641200001</v>
      </c>
      <c r="D206" s="40">
        <f t="shared" si="13"/>
        <v>361501.7716944</v>
      </c>
    </row>
    <row r="207" spans="1:11" x14ac:dyDescent="0.35">
      <c r="A207" s="4">
        <v>33</v>
      </c>
      <c r="B207" s="40">
        <v>21176.799999999999</v>
      </c>
      <c r="C207" s="41">
        <f t="shared" si="12"/>
        <v>30553.802332799998</v>
      </c>
      <c r="D207" s="40">
        <f t="shared" si="13"/>
        <v>366645.62799359998</v>
      </c>
    </row>
    <row r="208" spans="1:11" x14ac:dyDescent="0.35">
      <c r="A208" s="4">
        <v>34</v>
      </c>
      <c r="B208" s="40">
        <v>21479.17</v>
      </c>
      <c r="C208" s="41">
        <f t="shared" si="12"/>
        <v>30990.060559319998</v>
      </c>
      <c r="D208" s="40">
        <f t="shared" si="13"/>
        <v>371880.72671183996</v>
      </c>
    </row>
    <row r="209" spans="1:4" x14ac:dyDescent="0.35">
      <c r="A209" s="4">
        <v>35</v>
      </c>
      <c r="B209" s="40">
        <v>21785.79</v>
      </c>
      <c r="C209" s="41">
        <f t="shared" si="12"/>
        <v>31432.45066884</v>
      </c>
      <c r="D209" s="40">
        <f t="shared" si="13"/>
        <v>377189.40802608</v>
      </c>
    </row>
    <row r="210" spans="1:4" x14ac:dyDescent="0.35">
      <c r="A210" s="4">
        <v>36</v>
      </c>
      <c r="B210" s="40">
        <v>22097.48</v>
      </c>
      <c r="C210" s="41">
        <f t="shared" si="12"/>
        <v>31882.155754079999</v>
      </c>
      <c r="D210" s="40">
        <f t="shared" si="13"/>
        <v>382585.86904895998</v>
      </c>
    </row>
    <row r="211" spans="1:4" x14ac:dyDescent="0.35">
      <c r="A211" s="4">
        <v>37</v>
      </c>
      <c r="B211" s="40">
        <v>22413.89</v>
      </c>
      <c r="C211" s="41">
        <f t="shared" si="12"/>
        <v>32338.67083644</v>
      </c>
      <c r="D211" s="40">
        <f t="shared" si="13"/>
        <v>388064.05003728002</v>
      </c>
    </row>
    <row r="212" spans="1:4" x14ac:dyDescent="0.35">
      <c r="A212" s="4">
        <v>38</v>
      </c>
      <c r="B212" s="40">
        <v>22755.919999999998</v>
      </c>
      <c r="C212" s="41">
        <f t="shared" si="12"/>
        <v>32832.150352319994</v>
      </c>
      <c r="D212" s="40">
        <f t="shared" si="13"/>
        <v>393985.80422783992</v>
      </c>
    </row>
    <row r="213" spans="1:4" x14ac:dyDescent="0.35">
      <c r="A213" s="4">
        <v>39</v>
      </c>
      <c r="B213" s="40">
        <v>23088.89</v>
      </c>
      <c r="C213" s="41">
        <f t="shared" si="12"/>
        <v>33312.558136439999</v>
      </c>
      <c r="D213" s="40">
        <f t="shared" si="13"/>
        <v>399750.69763727998</v>
      </c>
    </row>
    <row r="214" spans="1:4" x14ac:dyDescent="0.35">
      <c r="A214" s="4">
        <v>40</v>
      </c>
      <c r="B214" s="40">
        <v>23427.040000000001</v>
      </c>
      <c r="C214" s="41">
        <f t="shared" si="12"/>
        <v>33800.439603840001</v>
      </c>
      <c r="D214" s="40">
        <f t="shared" si="13"/>
        <v>405605.27524608001</v>
      </c>
    </row>
    <row r="215" spans="1:4" x14ac:dyDescent="0.35">
      <c r="A215" s="4">
        <v>41</v>
      </c>
      <c r="B215" s="40">
        <v>23770.06</v>
      </c>
      <c r="C215" s="41">
        <f t="shared" si="12"/>
        <v>34295.347487760002</v>
      </c>
      <c r="D215" s="40">
        <f t="shared" si="13"/>
        <v>411544.16985311999</v>
      </c>
    </row>
    <row r="216" spans="1:4" x14ac:dyDescent="0.35">
      <c r="A216" s="4">
        <v>42</v>
      </c>
      <c r="B216" s="40">
        <v>24118.18</v>
      </c>
      <c r="C216" s="41">
        <f t="shared" si="12"/>
        <v>34797.613631280001</v>
      </c>
      <c r="D216" s="40">
        <f t="shared" si="13"/>
        <v>417571.36357536004</v>
      </c>
    </row>
    <row r="217" spans="1:4" x14ac:dyDescent="0.35">
      <c r="A217" s="4">
        <v>43</v>
      </c>
      <c r="B217" s="40">
        <v>24654.17</v>
      </c>
      <c r="C217" s="41">
        <f t="shared" si="12"/>
        <v>35570.937859319994</v>
      </c>
      <c r="D217" s="40">
        <f t="shared" si="13"/>
        <v>426851.25431183993</v>
      </c>
    </row>
    <row r="218" spans="1:4" x14ac:dyDescent="0.35">
      <c r="A218" s="4">
        <v>44</v>
      </c>
      <c r="B218" s="40">
        <v>25205.03</v>
      </c>
      <c r="C218" s="41">
        <f t="shared" si="12"/>
        <v>36365.716463879995</v>
      </c>
      <c r="D218" s="40">
        <f t="shared" si="13"/>
        <v>436388.59756655991</v>
      </c>
    </row>
    <row r="219" spans="1:4" x14ac:dyDescent="0.35">
      <c r="A219" s="4">
        <v>45</v>
      </c>
      <c r="B219" s="40">
        <v>25770.92</v>
      </c>
      <c r="C219" s="41">
        <f t="shared" si="12"/>
        <v>37182.180292319994</v>
      </c>
      <c r="D219" s="40">
        <f t="shared" si="13"/>
        <v>446186.1635078399</v>
      </c>
    </row>
    <row r="220" spans="1:4" x14ac:dyDescent="0.35">
      <c r="A220" s="4">
        <v>46</v>
      </c>
      <c r="B220" s="40">
        <v>26352.400000000001</v>
      </c>
      <c r="C220" s="41">
        <f t="shared" si="12"/>
        <v>38021.137310400001</v>
      </c>
      <c r="D220" s="40">
        <f t="shared" si="13"/>
        <v>456253.64772480004</v>
      </c>
    </row>
    <row r="221" spans="1:4" x14ac:dyDescent="0.35">
      <c r="A221" s="4">
        <v>47</v>
      </c>
      <c r="B221" s="40">
        <v>26821.51</v>
      </c>
      <c r="C221" s="41">
        <f t="shared" si="12"/>
        <v>38697.96734196</v>
      </c>
      <c r="D221" s="40">
        <f t="shared" si="13"/>
        <v>464375.60810352</v>
      </c>
    </row>
    <row r="222" spans="1:4" x14ac:dyDescent="0.35">
      <c r="A222" s="4">
        <v>48</v>
      </c>
      <c r="B222" s="40">
        <v>28054.39</v>
      </c>
      <c r="C222" s="41">
        <f t="shared" si="12"/>
        <v>40476.76167444</v>
      </c>
      <c r="D222" s="40">
        <f t="shared" si="13"/>
        <v>485721.14009328</v>
      </c>
    </row>
    <row r="223" spans="1:4" x14ac:dyDescent="0.35">
      <c r="A223" s="4">
        <v>49</v>
      </c>
      <c r="B223" s="40">
        <v>29937.17</v>
      </c>
      <c r="C223" s="41">
        <f t="shared" si="12"/>
        <v>43193.229127319995</v>
      </c>
      <c r="D223" s="40">
        <f t="shared" si="13"/>
        <v>518318.74952783994</v>
      </c>
    </row>
    <row r="224" spans="1:4" x14ac:dyDescent="0.35">
      <c r="A224" s="4">
        <v>50</v>
      </c>
      <c r="B224" s="40">
        <v>32026.99</v>
      </c>
      <c r="C224" s="41">
        <f t="shared" si="12"/>
        <v>46208.413064040004</v>
      </c>
      <c r="D224" s="40">
        <f t="shared" si="13"/>
        <v>554500.95676848001</v>
      </c>
    </row>
    <row r="225" spans="1:4" x14ac:dyDescent="0.35">
      <c r="A225" s="4">
        <v>51</v>
      </c>
      <c r="B225" s="40">
        <v>35376.15</v>
      </c>
      <c r="C225" s="41">
        <f t="shared" si="12"/>
        <v>51040.5677154</v>
      </c>
      <c r="D225" s="40">
        <f t="shared" si="13"/>
        <v>612486.81258479995</v>
      </c>
    </row>
    <row r="226" spans="1:4" x14ac:dyDescent="0.35">
      <c r="A226" s="4">
        <v>52</v>
      </c>
      <c r="B226" s="40">
        <v>40253.68</v>
      </c>
      <c r="C226" s="41">
        <f t="shared" si="12"/>
        <v>58077.848489279997</v>
      </c>
      <c r="D226" s="40">
        <f t="shared" si="13"/>
        <v>696934.18187135994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2019-06-22T09:46:28Z</cp:lastPrinted>
  <dcterms:created xsi:type="dcterms:W3CDTF">2015-09-17T17:18:27Z</dcterms:created>
  <dcterms:modified xsi:type="dcterms:W3CDTF">2021-04-20T13:32:55Z</dcterms:modified>
</cp:coreProperties>
</file>